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yson Milan\Desktop\Communication\Website\Website - Inhoud\TEKSTEN\FAQ\"/>
    </mc:Choice>
  </mc:AlternateContent>
  <xr:revisionPtr revIDLastSave="0" documentId="13_ncr:1_{93142EC3-91C1-41D9-9FC8-55E6FF9374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l" sheetId="2" r:id="rId1"/>
  </sheets>
  <definedNames>
    <definedName name="_xlnm.Print_Area" localSheetId="0">Nl!$J$1:$R$40</definedName>
    <definedName name="gicleur" localSheetId="0">Nl!$A$11:$A$45</definedName>
    <definedName name="gicleur">#REF!</definedName>
    <definedName name="oui_non" localSheetId="0">Nl!$D$11:$D$12</definedName>
    <definedName name="oui_n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2" l="1"/>
  <c r="Q23" i="2"/>
  <c r="K15" i="2"/>
  <c r="K13" i="2"/>
  <c r="Q39" i="2"/>
  <c r="Q38" i="2"/>
  <c r="M26" i="2"/>
  <c r="Q24" i="2"/>
  <c r="D20" i="2"/>
  <c r="D19" i="2"/>
  <c r="E17" i="2"/>
  <c r="D16" i="2"/>
  <c r="D15" i="2"/>
  <c r="O32" i="2" l="1"/>
  <c r="Q32" i="2" s="1"/>
  <c r="M30" i="2"/>
  <c r="O30" i="2" s="1"/>
  <c r="Q30" i="2" s="1"/>
  <c r="O26" i="2"/>
  <c r="Q26" i="2" s="1"/>
  <c r="M28" i="2"/>
  <c r="O28" i="2" s="1"/>
  <c r="Q28" i="2" l="1"/>
</calcChain>
</file>

<file path=xl/sharedStrings.xml><?xml version="1.0" encoding="utf-8"?>
<sst xmlns="http://schemas.openxmlformats.org/spreadsheetml/2006/main" count="22" uniqueCount="18">
  <si>
    <t>gicleur</t>
  </si>
  <si>
    <t>USG / h</t>
  </si>
  <si>
    <t>bar</t>
  </si>
  <si>
    <t>Is de brander uitgerust met voorverwarming?</t>
  </si>
  <si>
    <t>ja/neen</t>
  </si>
  <si>
    <t>ja</t>
  </si>
  <si>
    <t>neen</t>
  </si>
  <si>
    <t>pompdruk</t>
  </si>
  <si>
    <t>berekend</t>
  </si>
  <si>
    <t>Voorstel 1</t>
  </si>
  <si>
    <t>Voorstel 2</t>
  </si>
  <si>
    <t>Uw voorstel?</t>
  </si>
  <si>
    <t>Ken je het calorisch debiet van de ketel?</t>
  </si>
  <si>
    <t>Op welke belasting werkt de ketel (standaard 100%)?</t>
  </si>
  <si>
    <t>Wat is de gewenste pompdruk (in bar)?</t>
  </si>
  <si>
    <t>verstuiverdebiet</t>
  </si>
  <si>
    <t>Geef deverstuiver en de pompdruk in</t>
  </si>
  <si>
    <t>Berekening van een verstuiver voor een stookolieketel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</si>
</sst>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15" xfId="0" applyBorder="1" applyAlignment="1" applyProtection="1">
      <alignment horizontal="center"/>
    </xf>
    <xf numFmtId="0" fontId="0" fillId="0" borderId="17" xfId="0" applyBorder="1" applyProtection="1"/>
    <xf numFmtId="0" fontId="0" fillId="0" borderId="15" xfId="0" applyBorder="1" applyProtection="1"/>
    <xf numFmtId="0" fontId="0" fillId="0" borderId="6" xfId="0" applyBorder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6" xfId="0" applyBorder="1" applyProtection="1"/>
    <xf numFmtId="0" fontId="0" fillId="0" borderId="20" xfId="0" applyBorder="1" applyProtection="1"/>
    <xf numFmtId="0" fontId="0" fillId="0" borderId="9" xfId="0" applyBorder="1" applyProtection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2" fontId="1" fillId="0" borderId="17" xfId="0" applyNumberFormat="1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</cellXfs>
  <cellStyles count="1">
    <cellStyle name="Standaard" xfId="0" builtinId="0"/>
  </cellStyles>
  <dxfs count="18"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rgb="FF00B0F0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523875</xdr:colOff>
      <xdr:row>0</xdr:row>
      <xdr:rowOff>19051</xdr:rowOff>
    </xdr:from>
    <xdr:to>
      <xdr:col>18</xdr:col>
      <xdr:colOff>0</xdr:colOff>
      <xdr:row>3</xdr:row>
      <xdr:rowOff>140623</xdr:rowOff>
    </xdr:to>
    <xdr:pic>
      <xdr:nvPicPr>
        <xdr:cNvPr id="2" name="Picture 1" descr="cedicol-co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19051"/>
          <a:ext cx="1304925" cy="693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R51"/>
  <sheetViews>
    <sheetView tabSelected="1" topLeftCell="J4" workbookViewId="0">
      <selection activeCell="R11" sqref="R11"/>
    </sheetView>
  </sheetViews>
  <sheetFormatPr defaultRowHeight="15" x14ac:dyDescent="0.25"/>
  <cols>
    <col min="1" max="9" width="9.140625" style="20" hidden="1" customWidth="1"/>
    <col min="10" max="10" width="9.140625" style="20" customWidth="1"/>
    <col min="11" max="14" width="9.140625" style="3"/>
    <col min="15" max="15" width="9.5703125" style="3" bestFit="1" customWidth="1"/>
    <col min="16" max="16384" width="9.140625" style="3"/>
  </cols>
  <sheetData>
    <row r="7" spans="1:18" ht="21" x14ac:dyDescent="0.35">
      <c r="K7" s="53" t="s">
        <v>17</v>
      </c>
      <c r="L7" s="53"/>
      <c r="M7" s="53"/>
      <c r="N7" s="53"/>
      <c r="O7" s="53"/>
      <c r="P7" s="53"/>
      <c r="Q7" s="53"/>
      <c r="R7" s="53"/>
    </row>
    <row r="10" spans="1:18" ht="15.75" thickBot="1" x14ac:dyDescent="0.3">
      <c r="A10" s="26" t="s">
        <v>0</v>
      </c>
      <c r="B10" s="26">
        <v>0.4</v>
      </c>
      <c r="D10" s="20" t="s">
        <v>4</v>
      </c>
    </row>
    <row r="11" spans="1:18" ht="15.75" thickBot="1" x14ac:dyDescent="0.3">
      <c r="A11" s="26">
        <v>0.4</v>
      </c>
      <c r="B11" s="26">
        <v>0.45</v>
      </c>
      <c r="D11" s="21" t="s">
        <v>5</v>
      </c>
      <c r="K11" s="3" t="s">
        <v>12</v>
      </c>
      <c r="R11" s="1"/>
    </row>
    <row r="12" spans="1:18" x14ac:dyDescent="0.25">
      <c r="A12" s="26">
        <v>0.45</v>
      </c>
      <c r="B12" s="26">
        <v>0.5</v>
      </c>
      <c r="D12" s="21" t="s">
        <v>6</v>
      </c>
      <c r="R12" s="4"/>
    </row>
    <row r="13" spans="1:18" x14ac:dyDescent="0.25">
      <c r="A13" s="26">
        <v>0.5</v>
      </c>
      <c r="B13" s="26">
        <v>0.55000000000000004</v>
      </c>
      <c r="K13" s="3" t="str">
        <f>IF(R11="","",IF(R11=D11, "Geef het calorisch debiet in van de ketel  (Qn) in kW", "Geef het nominaal vermogen in van de ketel  (Pn 80-60) in kW"))</f>
        <v/>
      </c>
      <c r="R13" s="2"/>
    </row>
    <row r="14" spans="1:18" x14ac:dyDescent="0.25">
      <c r="A14" s="26">
        <v>0.55000000000000004</v>
      </c>
      <c r="B14" s="26">
        <v>0.6</v>
      </c>
      <c r="R14" s="4"/>
    </row>
    <row r="15" spans="1:18" x14ac:dyDescent="0.25">
      <c r="A15" s="26">
        <v>0.6</v>
      </c>
      <c r="B15" s="26">
        <v>0.65</v>
      </c>
      <c r="D15" s="20">
        <f>R13*IF(R17="",100,R17)/100</f>
        <v>0</v>
      </c>
      <c r="K15" s="3" t="str">
        <f>IF(R11="","",IF(R11=D11, "", "Geef het rendement in van de ketel in %"))</f>
        <v/>
      </c>
      <c r="R15" s="2"/>
    </row>
    <row r="16" spans="1:18" ht="15.75" thickBot="1" x14ac:dyDescent="0.3">
      <c r="A16" s="26">
        <v>0.65</v>
      </c>
      <c r="B16" s="26">
        <v>0.75</v>
      </c>
      <c r="D16" s="20">
        <f>IFERROR(R13/R15*100*IF(R17="",100,R17)/100,0)</f>
        <v>0</v>
      </c>
      <c r="R16" s="4"/>
    </row>
    <row r="17" spans="1:18" ht="15.75" thickBot="1" x14ac:dyDescent="0.3">
      <c r="A17" s="26">
        <v>0.75</v>
      </c>
      <c r="B17" s="26">
        <v>0.85</v>
      </c>
      <c r="E17" s="20">
        <f>IF(R17="",100,R17)</f>
        <v>100</v>
      </c>
      <c r="K17" s="3" t="s">
        <v>13</v>
      </c>
      <c r="R17" s="1"/>
    </row>
    <row r="18" spans="1:18" ht="15.75" thickBot="1" x14ac:dyDescent="0.3">
      <c r="A18" s="26">
        <v>0.85</v>
      </c>
      <c r="B18" s="26">
        <v>1</v>
      </c>
    </row>
    <row r="19" spans="1:18" ht="15.75" thickBot="1" x14ac:dyDescent="0.3">
      <c r="A19" s="26">
        <v>1</v>
      </c>
      <c r="B19" s="26">
        <v>1.1000000000000001</v>
      </c>
      <c r="D19" s="3" t="str">
        <f>IF(R11="","",IF(R11=D11,"Débit calorifique utilisé pour le calcul en kW","Puissance nominale utilisée pour le calcul en kW"))</f>
        <v/>
      </c>
      <c r="K19" s="3" t="s">
        <v>14</v>
      </c>
      <c r="R19" s="1"/>
    </row>
    <row r="20" spans="1:18" ht="15.75" thickBot="1" x14ac:dyDescent="0.3">
      <c r="A20" s="26">
        <v>1.1000000000000001</v>
      </c>
      <c r="B20" s="26">
        <v>1.25</v>
      </c>
      <c r="D20" s="22" t="str">
        <f>IF(R11="","",IF(R11=D11,D15,D16))</f>
        <v/>
      </c>
      <c r="R20" s="4"/>
    </row>
    <row r="21" spans="1:18" ht="15.75" thickBot="1" x14ac:dyDescent="0.3">
      <c r="A21" s="26">
        <v>1.25</v>
      </c>
      <c r="B21" s="26">
        <v>1.35</v>
      </c>
      <c r="K21" s="3" t="s">
        <v>3</v>
      </c>
      <c r="R21" s="1"/>
    </row>
    <row r="22" spans="1:18" ht="15.75" thickBot="1" x14ac:dyDescent="0.3">
      <c r="A22" s="26">
        <v>1.35</v>
      </c>
      <c r="B22" s="26">
        <v>1.5</v>
      </c>
    </row>
    <row r="23" spans="1:18" x14ac:dyDescent="0.25">
      <c r="A23" s="26">
        <v>1.5</v>
      </c>
      <c r="B23" s="26">
        <v>1.65</v>
      </c>
      <c r="K23" s="5"/>
      <c r="L23" s="6"/>
      <c r="M23" s="27" t="s">
        <v>15</v>
      </c>
      <c r="N23" s="28"/>
      <c r="O23" s="27" t="s">
        <v>7</v>
      </c>
      <c r="P23" s="28"/>
      <c r="Q23" s="27" t="str">
        <f>IF(R11="","",IF(R11=D11,"Calorisch debiet","Nominaal Vermogen"))</f>
        <v/>
      </c>
      <c r="R23" s="29"/>
    </row>
    <row r="24" spans="1:18" x14ac:dyDescent="0.25">
      <c r="A24" s="26">
        <v>1.65</v>
      </c>
      <c r="B24" s="26">
        <v>1.75</v>
      </c>
      <c r="K24" s="7"/>
      <c r="L24" s="8"/>
      <c r="M24" s="30" t="s">
        <v>1</v>
      </c>
      <c r="N24" s="31"/>
      <c r="O24" s="30" t="s">
        <v>2</v>
      </c>
      <c r="P24" s="31"/>
      <c r="Q24" s="30" t="str">
        <f>IF(R11="","","kW")</f>
        <v/>
      </c>
      <c r="R24" s="32"/>
    </row>
    <row r="25" spans="1:18" x14ac:dyDescent="0.25">
      <c r="A25" s="26">
        <v>1.75</v>
      </c>
      <c r="B25" s="26">
        <v>2</v>
      </c>
      <c r="K25" s="9"/>
      <c r="L25" s="10"/>
      <c r="M25" s="11"/>
      <c r="N25" s="12"/>
      <c r="O25" s="11"/>
      <c r="P25" s="12"/>
      <c r="Q25" s="13"/>
      <c r="R25" s="14"/>
    </row>
    <row r="26" spans="1:18" x14ac:dyDescent="0.25">
      <c r="A26" s="26">
        <v>2</v>
      </c>
      <c r="B26" s="26">
        <v>2.25</v>
      </c>
      <c r="K26" s="37" t="s">
        <v>8</v>
      </c>
      <c r="L26" s="38"/>
      <c r="M26" s="45" t="str">
        <f>IF(R21="","",IFERROR(D20/9.96*SQRT(6.89/R19)/3.785*(IF(R21=D11,1.125,1)),""))</f>
        <v/>
      </c>
      <c r="N26" s="46"/>
      <c r="O26" s="45" t="str">
        <f>IF(M26="","",IF(R19=0,"",R19))</f>
        <v/>
      </c>
      <c r="P26" s="46"/>
      <c r="Q26" s="39" t="str">
        <f>IFERROR(M26*3.785*9.96*IF(R11=D11,1,R15/100)/(IF(R21=D11,1.125,1))*SQRT(O26/6.89),"")</f>
        <v/>
      </c>
      <c r="R26" s="40"/>
    </row>
    <row r="27" spans="1:18" x14ac:dyDescent="0.25">
      <c r="A27" s="26">
        <v>2.25</v>
      </c>
      <c r="B27" s="26">
        <v>2.5</v>
      </c>
      <c r="K27" s="23"/>
      <c r="L27" s="24"/>
      <c r="M27" s="11"/>
      <c r="N27" s="12"/>
      <c r="O27" s="11"/>
      <c r="P27" s="12"/>
      <c r="Q27" s="13"/>
      <c r="R27" s="14"/>
    </row>
    <row r="28" spans="1:18" x14ac:dyDescent="0.25">
      <c r="A28" s="26">
        <v>2.5</v>
      </c>
      <c r="B28" s="26">
        <v>2.75</v>
      </c>
      <c r="K28" s="35" t="s">
        <v>9</v>
      </c>
      <c r="L28" s="36"/>
      <c r="M28" s="47" t="str">
        <f>IFERROR(VLOOKUP(M26,gicleur,1,TRUE),"")</f>
        <v/>
      </c>
      <c r="N28" s="48"/>
      <c r="O28" s="49" t="str">
        <f>IFERROR(M26*M26/M28/M28*R19,"")</f>
        <v/>
      </c>
      <c r="P28" s="50"/>
      <c r="Q28" s="39" t="str">
        <f>IFERROR(M28*3.785*9.96*IF(R11=D11,1,R15/100)/(IF(R21=D11,1.125,1))*SQRT(O28/6.89),"")</f>
        <v/>
      </c>
      <c r="R28" s="40"/>
    </row>
    <row r="29" spans="1:18" x14ac:dyDescent="0.25">
      <c r="A29" s="26">
        <v>2.75</v>
      </c>
      <c r="B29" s="26">
        <v>3</v>
      </c>
      <c r="K29" s="23"/>
      <c r="L29" s="24"/>
      <c r="M29" s="11"/>
      <c r="N29" s="12"/>
      <c r="O29" s="25"/>
      <c r="P29" s="12"/>
      <c r="Q29" s="13"/>
      <c r="R29" s="14"/>
    </row>
    <row r="30" spans="1:18" x14ac:dyDescent="0.25">
      <c r="A30" s="26">
        <v>3</v>
      </c>
      <c r="B30" s="26">
        <v>3.5</v>
      </c>
      <c r="K30" s="35" t="s">
        <v>10</v>
      </c>
      <c r="L30" s="36"/>
      <c r="M30" s="47" t="str">
        <f>IFERROR(VLOOKUP(M26,A11:B50,2,TRUE),"")</f>
        <v/>
      </c>
      <c r="N30" s="48"/>
      <c r="O30" s="49" t="str">
        <f>IFERROR(M26*M26/M30/M30*R19,"")</f>
        <v/>
      </c>
      <c r="P30" s="50"/>
      <c r="Q30" s="39" t="str">
        <f>IFERROR(M30*3.785*9.96*IF(R11=D11,1,R15/100)/(IF(R21=D11,1.125,1))*SQRT(O30/6.89),"")</f>
        <v/>
      </c>
      <c r="R30" s="40"/>
    </row>
    <row r="31" spans="1:18" x14ac:dyDescent="0.25">
      <c r="A31" s="26">
        <v>3.5</v>
      </c>
      <c r="B31" s="26">
        <v>4</v>
      </c>
      <c r="K31" s="23"/>
      <c r="L31" s="24"/>
      <c r="M31" s="11"/>
      <c r="N31" s="12"/>
      <c r="O31" s="11"/>
      <c r="P31" s="12"/>
      <c r="Q31" s="13"/>
      <c r="R31" s="14"/>
    </row>
    <row r="32" spans="1:18" x14ac:dyDescent="0.25">
      <c r="A32" s="26">
        <v>4</v>
      </c>
      <c r="B32" s="26">
        <v>4.5</v>
      </c>
      <c r="K32" s="35" t="s">
        <v>11</v>
      </c>
      <c r="L32" s="36"/>
      <c r="M32" s="51"/>
      <c r="N32" s="52"/>
      <c r="O32" s="49" t="str">
        <f>IFERROR(M26*M26/M32/M32*R19,"")</f>
        <v/>
      </c>
      <c r="P32" s="50"/>
      <c r="Q32" s="39" t="str">
        <f>IFERROR(M32*3.785*9.96*IF(R11=D11,1,R15/100)/(IF(R21=D11,1.125,1))*SQRT(O32/6.89),"")</f>
        <v/>
      </c>
      <c r="R32" s="40"/>
    </row>
    <row r="33" spans="1:18" ht="15" customHeight="1" thickBot="1" x14ac:dyDescent="0.3">
      <c r="A33" s="26">
        <v>4.5</v>
      </c>
      <c r="B33" s="26">
        <v>5</v>
      </c>
      <c r="K33" s="15"/>
      <c r="L33" s="16"/>
      <c r="M33" s="17"/>
      <c r="N33" s="18"/>
      <c r="O33" s="17"/>
      <c r="P33" s="18"/>
      <c r="Q33" s="17"/>
      <c r="R33" s="19"/>
    </row>
    <row r="34" spans="1:18" x14ac:dyDescent="0.25">
      <c r="A34" s="26">
        <v>5</v>
      </c>
      <c r="B34" s="26">
        <v>5.5</v>
      </c>
    </row>
    <row r="35" spans="1:18" ht="15" customHeight="1" x14ac:dyDescent="0.25">
      <c r="A35" s="26">
        <v>5.5</v>
      </c>
      <c r="B35" s="26">
        <v>6</v>
      </c>
    </row>
    <row r="36" spans="1:18" ht="15" customHeight="1" thickBot="1" x14ac:dyDescent="0.3">
      <c r="A36" s="26">
        <v>6</v>
      </c>
      <c r="B36" s="26">
        <v>6.5</v>
      </c>
    </row>
    <row r="37" spans="1:18" ht="15" customHeight="1" x14ac:dyDescent="0.25">
      <c r="A37" s="26">
        <v>6.5</v>
      </c>
      <c r="B37" s="26">
        <v>7</v>
      </c>
      <c r="K37" s="5"/>
      <c r="L37" s="6"/>
      <c r="M37" s="27" t="s">
        <v>15</v>
      </c>
      <c r="N37" s="28"/>
      <c r="O37" s="27" t="s">
        <v>7</v>
      </c>
      <c r="P37" s="28"/>
      <c r="Q37" s="27" t="str">
        <f>IF(R11="","",IF(R11=D11,"Calorisch debiet","Nominaal Vermogen"))</f>
        <v/>
      </c>
      <c r="R37" s="29"/>
    </row>
    <row r="38" spans="1:18" x14ac:dyDescent="0.25">
      <c r="A38" s="26">
        <v>7</v>
      </c>
      <c r="B38" s="26">
        <v>7.5</v>
      </c>
      <c r="K38" s="7"/>
      <c r="L38" s="8"/>
      <c r="M38" s="30" t="s">
        <v>1</v>
      </c>
      <c r="N38" s="31"/>
      <c r="O38" s="30" t="s">
        <v>2</v>
      </c>
      <c r="P38" s="31"/>
      <c r="Q38" s="30" t="str">
        <f>IF(R11="","","kW")</f>
        <v/>
      </c>
      <c r="R38" s="32"/>
    </row>
    <row r="39" spans="1:18" ht="30.75" customHeight="1" x14ac:dyDescent="0.25">
      <c r="A39" s="26">
        <v>7.5</v>
      </c>
      <c r="B39" s="26">
        <v>8</v>
      </c>
      <c r="K39" s="33" t="s">
        <v>16</v>
      </c>
      <c r="L39" s="34"/>
      <c r="M39" s="43"/>
      <c r="N39" s="44"/>
      <c r="O39" s="43"/>
      <c r="P39" s="44"/>
      <c r="Q39" s="41" t="str">
        <f>IF(R21="","",IF((M39*O39)=0,"",M39*3.785*9.96/(IF(R21=D11,1.125,1))*SQRT(O39/6.89)))</f>
        <v/>
      </c>
      <c r="R39" s="42"/>
    </row>
    <row r="40" spans="1:18" ht="15.75" thickBot="1" x14ac:dyDescent="0.3">
      <c r="A40" s="26">
        <v>8</v>
      </c>
      <c r="B40" s="26">
        <v>8.5</v>
      </c>
      <c r="K40" s="15"/>
      <c r="L40" s="16"/>
      <c r="M40" s="17"/>
      <c r="N40" s="18"/>
      <c r="O40" s="17"/>
      <c r="P40" s="18"/>
      <c r="Q40" s="17"/>
      <c r="R40" s="19"/>
    </row>
    <row r="41" spans="1:18" x14ac:dyDescent="0.25">
      <c r="A41" s="26">
        <v>8.5</v>
      </c>
      <c r="B41" s="26">
        <v>9</v>
      </c>
    </row>
    <row r="42" spans="1:18" x14ac:dyDescent="0.25">
      <c r="A42" s="26">
        <v>9</v>
      </c>
      <c r="B42" s="26">
        <v>10</v>
      </c>
    </row>
    <row r="43" spans="1:18" x14ac:dyDescent="0.25">
      <c r="A43" s="26">
        <v>10</v>
      </c>
      <c r="B43" s="26">
        <v>11</v>
      </c>
    </row>
    <row r="44" spans="1:18" x14ac:dyDescent="0.25">
      <c r="A44" s="26">
        <v>11</v>
      </c>
      <c r="B44" s="26">
        <v>12</v>
      </c>
    </row>
    <row r="45" spans="1:18" x14ac:dyDescent="0.25">
      <c r="A45" s="26">
        <v>12</v>
      </c>
      <c r="B45" s="26">
        <v>13</v>
      </c>
    </row>
    <row r="46" spans="1:18" x14ac:dyDescent="0.25">
      <c r="A46" s="26">
        <v>13</v>
      </c>
      <c r="B46" s="26">
        <v>14</v>
      </c>
    </row>
    <row r="47" spans="1:18" x14ac:dyDescent="0.25">
      <c r="A47" s="26">
        <v>14</v>
      </c>
      <c r="B47" s="26">
        <v>15</v>
      </c>
    </row>
    <row r="48" spans="1:18" x14ac:dyDescent="0.25">
      <c r="A48" s="26">
        <v>15</v>
      </c>
      <c r="B48" s="26">
        <v>16</v>
      </c>
    </row>
    <row r="49" spans="1:2" x14ac:dyDescent="0.25">
      <c r="A49" s="26">
        <v>16</v>
      </c>
      <c r="B49" s="26">
        <v>18</v>
      </c>
    </row>
    <row r="50" spans="1:2" x14ac:dyDescent="0.25">
      <c r="A50" s="26">
        <v>18</v>
      </c>
      <c r="B50" s="26">
        <v>20</v>
      </c>
    </row>
    <row r="51" spans="1:2" x14ac:dyDescent="0.25">
      <c r="A51" s="26">
        <v>20</v>
      </c>
      <c r="B51" s="26"/>
    </row>
  </sheetData>
  <sheetProtection password="F416" sheet="1" objects="1" scenarios="1" selectLockedCells="1"/>
  <mergeCells count="33">
    <mergeCell ref="K39:L39"/>
    <mergeCell ref="M39:N39"/>
    <mergeCell ref="O39:P39"/>
    <mergeCell ref="Q39:R39"/>
    <mergeCell ref="M37:N37"/>
    <mergeCell ref="O37:P37"/>
    <mergeCell ref="Q37:R37"/>
    <mergeCell ref="M38:N38"/>
    <mergeCell ref="O38:P38"/>
    <mergeCell ref="Q38:R38"/>
    <mergeCell ref="K30:L30"/>
    <mergeCell ref="M30:N30"/>
    <mergeCell ref="O30:P30"/>
    <mergeCell ref="Q30:R30"/>
    <mergeCell ref="K32:L32"/>
    <mergeCell ref="M32:N32"/>
    <mergeCell ref="O32:P32"/>
    <mergeCell ref="Q32:R32"/>
    <mergeCell ref="K26:L26"/>
    <mergeCell ref="M26:N26"/>
    <mergeCell ref="O26:P26"/>
    <mergeCell ref="Q26:R26"/>
    <mergeCell ref="K28:L28"/>
    <mergeCell ref="M28:N28"/>
    <mergeCell ref="O28:P28"/>
    <mergeCell ref="Q28:R28"/>
    <mergeCell ref="K7:R7"/>
    <mergeCell ref="M23:N23"/>
    <mergeCell ref="O23:P23"/>
    <mergeCell ref="Q23:R23"/>
    <mergeCell ref="M24:N24"/>
    <mergeCell ref="O24:P24"/>
    <mergeCell ref="Q24:R24"/>
  </mergeCells>
  <conditionalFormatting sqref="M26 O26">
    <cfRule type="expression" dxfId="17" priority="18">
      <formula>ISERROR($M$26)</formula>
    </cfRule>
  </conditionalFormatting>
  <conditionalFormatting sqref="R13">
    <cfRule type="expression" dxfId="16" priority="15" stopIfTrue="1">
      <formula>$R$11=""</formula>
    </cfRule>
    <cfRule type="expression" dxfId="15" priority="16">
      <formula>$R$13&gt;=""</formula>
    </cfRule>
    <cfRule type="expression" dxfId="14" priority="17">
      <formula>$R$13&gt;=0</formula>
    </cfRule>
  </conditionalFormatting>
  <conditionalFormatting sqref="R15">
    <cfRule type="expression" dxfId="13" priority="12">
      <formula>$R$15=""</formula>
    </cfRule>
    <cfRule type="expression" dxfId="12" priority="13">
      <formula>$R$15=0</formula>
    </cfRule>
    <cfRule type="expression" dxfId="11" priority="14">
      <formula>$R$15&gt;100</formula>
    </cfRule>
  </conditionalFormatting>
  <conditionalFormatting sqref="R17">
    <cfRule type="expression" dxfId="10" priority="10" stopIfTrue="1">
      <formula>$R$17&lt;0</formula>
    </cfRule>
    <cfRule type="expression" dxfId="9" priority="11">
      <formula>$R$17&gt;100</formula>
    </cfRule>
  </conditionalFormatting>
  <conditionalFormatting sqref="R19">
    <cfRule type="expression" dxfId="8" priority="7" stopIfTrue="1">
      <formula>$R$19=""</formula>
    </cfRule>
    <cfRule type="expression" dxfId="7" priority="8">
      <formula>$R$19&lt;7</formula>
    </cfRule>
    <cfRule type="expression" dxfId="6" priority="9">
      <formula>$R$19&gt;30</formula>
    </cfRule>
  </conditionalFormatting>
  <conditionalFormatting sqref="D20">
    <cfRule type="expression" dxfId="5" priority="6">
      <formula>$D$19=""</formula>
    </cfRule>
  </conditionalFormatting>
  <conditionalFormatting sqref="R11">
    <cfRule type="expression" dxfId="4" priority="5">
      <formula>$R$11=""</formula>
    </cfRule>
  </conditionalFormatting>
  <conditionalFormatting sqref="R15">
    <cfRule type="expression" dxfId="3" priority="3" stopIfTrue="1">
      <formula>$R$11&lt;&gt;$D$12</formula>
    </cfRule>
    <cfRule type="expression" dxfId="2" priority="4">
      <formula>$R$13&gt;=0</formula>
    </cfRule>
  </conditionalFormatting>
  <conditionalFormatting sqref="R21">
    <cfRule type="expression" dxfId="1" priority="2">
      <formula>$R$21=""</formula>
    </cfRule>
  </conditionalFormatting>
  <conditionalFormatting sqref="M32:N32">
    <cfRule type="expression" dxfId="0" priority="1">
      <formula>$M$32=""</formula>
    </cfRule>
  </conditionalFormatting>
  <dataValidations count="2">
    <dataValidation type="list" allowBlank="1" showInputMessage="1" showErrorMessage="1" sqref="F11" xr:uid="{00000000-0002-0000-0100-000000000000}">
      <formula1>gicleur</formula1>
    </dataValidation>
    <dataValidation type="list" allowBlank="1" showInputMessage="1" showErrorMessage="1" sqref="R21 R11" xr:uid="{00000000-0002-0000-0100-000001000000}">
      <formula1>oui_non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Nl</vt:lpstr>
      <vt:lpstr>Nl!Afdrukbereik</vt:lpstr>
      <vt:lpstr>Nl!gicleur</vt:lpstr>
      <vt:lpstr>Nl!oui_non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Lavergne</dc:creator>
  <cp:lastModifiedBy>Alyson Milan</cp:lastModifiedBy>
  <cp:lastPrinted>2013-12-05T15:32:31Z</cp:lastPrinted>
  <dcterms:created xsi:type="dcterms:W3CDTF">2013-10-16T14:46:11Z</dcterms:created>
  <dcterms:modified xsi:type="dcterms:W3CDTF">2020-06-29T13:32:28Z</dcterms:modified>
</cp:coreProperties>
</file>